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60" windowWidth="23800" windowHeight="16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<sst xmlns="http://schemas.openxmlformats.org/spreadsheetml/2006/main" count="64" uniqueCount="64">
  <si>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Shipping vs Pickup (please mark with an "x")</t>
  </si>
  <si>
    <t>Name:</t>
  </si>
  <si>
    <t>x</t>
  </si>
  <si>
    <t xml:space="preserve">  Shipping (East of the Mississippi, $2.5/bot)</t>
  </si>
  <si>
    <t>Cell Phone Number:</t>
  </si>
  <si>
    <t xml:space="preserve">  Shipping (West of the Mississippi, $3.5/bot)</t>
  </si>
  <si>
    <t xml:space="preserve">  Pickup in Newton (free)</t>
  </si>
  <si>
    <t xml:space="preserve">  Pickup in Wilmington (free)</t>
  </si>
  <si>
    <t>(enter ".5" for a half case)</t>
  </si>
  <si>
    <t>CASE PRICE</t>
  </si>
  <si>
    <t>CASES</t>
  </si>
  <si>
    <t>TOTAL PRICE</t>
  </si>
  <si>
    <t>bottle price</t>
  </si>
  <si>
    <t>Wine Subtotal</t>
  </si>
  <si>
    <t>cases</t>
  </si>
  <si>
    <t>cost</t>
  </si>
  <si>
    <t> East Coast Shipping ($2.5/bot):</t>
  </si>
  <si>
    <t> West Coast Shipping ($3.5/bot):</t>
  </si>
  <si>
    <t>Total Order:</t>
  </si>
  <si>
    <r>
      <t xml:space="preserve">Order form trouble? Email </t>
    </r>
    <r>
      <rPr>
        <i/>
        <u val="single"/>
        <sz val="11"/>
        <color indexed="8"/>
        <rFont val="Arial"/>
        <family val="2"/>
      </rPr>
      <t>orders@ansoniawines.com</t>
    </r>
    <r>
      <rPr>
        <i/>
        <sz val="11"/>
        <color indexed="8"/>
        <rFont val="Arial"/>
        <family val="2"/>
      </rPr>
      <t xml:space="preserve"> or call 617-249-3657</t>
    </r>
  </si>
  <si>
    <t>ENCORES</t>
  </si>
  <si>
    <t>Santenay 1er "Beauregard" blanc 2017</t>
  </si>
  <si>
    <t>Chassagne-Montrachet 1er "Pitois" blanc 2017</t>
  </si>
  <si>
    <t>Puligny-Montrachet 1er "Champs Gain" 2017</t>
  </si>
  <si>
    <t>Criots-Batard Montrachet Grand Cru 2017</t>
  </si>
  <si>
    <t>Santenay 1er "Beauregard" rouge 2017</t>
  </si>
  <si>
    <t>Chassagne-Montrachet 1er "Pitois" rouge 2017</t>
  </si>
  <si>
    <t>Volnay 1er "Santenots" 2017</t>
  </si>
  <si>
    <t>BELLAND</t>
  </si>
  <si>
    <t>St-Romain "Clos Sous le Chateau" 2017</t>
  </si>
  <si>
    <t>St-Aubin 1er "En Remilly 2017</t>
  </si>
  <si>
    <t>Meursault "Les Vireuils" 2017</t>
  </si>
  <si>
    <t>Bourgogne rouge 2017</t>
  </si>
  <si>
    <t>Pommard 1er Chaniere 2017</t>
  </si>
  <si>
    <t>BOHRMANN</t>
  </si>
  <si>
    <t>MONNET &amp; PERRACHON</t>
  </si>
  <si>
    <t>Monnet Chiroubles 2018</t>
  </si>
  <si>
    <t>Monnet Julienas 2018</t>
  </si>
  <si>
    <t>Monnet Juliénas Vieilles Vignes 2018</t>
  </si>
  <si>
    <t>Perrachon Fleurie 2017</t>
  </si>
  <si>
    <t>Perrachon Juliénas Clos des Chers 17</t>
  </si>
  <si>
    <t>Perrachon Juliénas Centenaires 2017</t>
  </si>
  <si>
    <t>Cornas Patou 2017</t>
  </si>
  <si>
    <t>Cornas Henri 2017</t>
  </si>
  <si>
    <t>Moulin VDF 2018</t>
  </si>
  <si>
    <t>Châteauneuf-du-Pape 2016</t>
  </si>
  <si>
    <t>Châteauneuf-du-Pape 2017</t>
  </si>
  <si>
    <t>Châteauneuf-du-Pape 2017 (3L)</t>
  </si>
  <si>
    <t>St-Chinan "à l'Origine" 2018</t>
  </si>
  <si>
    <t>St-Chinian "au Fil de Soi" 2017</t>
  </si>
  <si>
    <t>DUMIEN-SERRETTE</t>
  </si>
  <si>
    <t>CLOS BAGATELLE</t>
  </si>
  <si>
    <t>Moulin de Blanchon Cru Bourgeois 2017</t>
  </si>
  <si>
    <t>Fleuron de Liot Saint-Estèphe 2017</t>
  </si>
  <si>
    <t>FLEURON DE LIOT</t>
  </si>
  <si>
    <t>Trousseau 2016</t>
  </si>
  <si>
    <t>Vin de Paille 2014</t>
  </si>
  <si>
    <t>Vin Jaune 2011</t>
  </si>
  <si>
    <t>LIGIER</t>
  </si>
  <si>
    <t>Picamelot Crémant JB Chautard 2013</t>
  </si>
  <si>
    <t>Ramafort Cru Bourgeois Haut Médoc 2010</t>
  </si>
  <si>
    <t>MESTRE</t>
  </si>
  <si>
    <t>ANSONIA FUTURES JULY 2019 ORDER FORM</t>
  </si>
  <si>
    <t>please save file as "lastname_firstname_july19.xls"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</si>
</sst>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* #,##0&quot; &quot;;&quot; &quot;&quot;$&quot;* \(#,##0\);&quot; &quot;&quot;$&quot;* &quot;-&quot;??&quot; &quot;"/>
    <numFmt numFmtId="165" formatCode="&quot; &quot;&quot;$&quot;* #,##0.00&quot; &quot;;&quot; &quot;&quot;$&quot;* \(#,##0.00\);&quot; &quot;&quot;$&quot;* &quot;-&quot;??&quot; &quot;"/>
    <numFmt numFmtId="166" formatCode="&quot; &quot;&quot;$&quot;* #,##0.0&quot; &quot;;&quot; &quot;&quot;$&quot;* \(#,##0.0\);&quot; &quot;&quot;$&quot;* &quot;-&quot;??&quot; &quot;"/>
    <numFmt numFmtId="167" formatCode="&quot; &quot;* #,##0.00&quot; &quot;;&quot; &quot;* \(#,##0.00\);&quot; &quot;* &quot;-&quot;??&quot;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[$$-409]* #,##0.00_);_([$$-409]* \(#,##0.00\);_([$$-409]* &quot;-&quot;??_);_(@_)"/>
    <numFmt numFmtId="177" formatCode="_([$$-409]* #,##0.000_);_([$$-409]* \(#,##0.000\);_([$$-409]* &quot;-&quot;??_);_(@_)"/>
    <numFmt numFmtId="178" formatCode="_([$$-409]* #,##0.0000_);_([$$-409]* \(#,##0.00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&quot; &quot;&quot;$&quot;* #,##0.000&quot; &quot;;&quot; &quot;&quot;$&quot;* \(#,##0.000\);&quot; &quot;&quot;$&quot;* &quot;-&quot;??&quot; &quot;"/>
    <numFmt numFmtId="182" formatCode="&quot; &quot;&quot;$&quot;* #,##0.0000&quot; &quot;;&quot; &quot;&quot;$&quot;* \(#,##0.0000\);&quot; &quot;&quot;$&quot;* &quot;-&quot;??&quot; &quot;"/>
  </numFmts>
  <fonts count="61">
    <font>
      <sz val="10"/>
      <color indexed="8"/>
      <name val="Verdana"/>
      <family val="0"/>
    </font>
    <font>
      <sz val="12"/>
      <color indexed="8"/>
      <name val="Helvetica Neue"/>
      <family val="0"/>
    </font>
    <font>
      <sz val="13"/>
      <color indexed="8"/>
      <name val="Verdana"/>
      <family val="0"/>
    </font>
    <font>
      <sz val="14"/>
      <color indexed="10"/>
      <name val="Arial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5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sz val="12"/>
      <color indexed="10"/>
      <name val="Arial"/>
      <family val="2"/>
    </font>
    <font>
      <i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2"/>
      <color indexed="10"/>
      <name val="Arial"/>
      <family val="2"/>
    </font>
    <font>
      <sz val="16"/>
      <color indexed="8"/>
      <name val="Arial"/>
      <family val="2"/>
    </font>
    <font>
      <b/>
      <sz val="14"/>
      <color indexed="10"/>
      <name val="Arial"/>
      <family val="2"/>
    </font>
    <font>
      <i/>
      <sz val="14"/>
      <color indexed="13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13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1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11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11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11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11"/>
      </right>
      <top/>
      <bottom style="thin">
        <color indexed="11"/>
      </bottom>
    </border>
    <border>
      <left style="thin">
        <color indexed="11"/>
      </left>
      <right/>
      <top/>
      <bottom style="thin">
        <color indexed="11"/>
      </bottom>
    </border>
    <border>
      <left/>
      <right/>
      <top/>
      <bottom style="thin">
        <color indexed="11"/>
      </bottom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5" fontId="3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164" fontId="3" fillId="34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164" fontId="4" fillId="33" borderId="17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left"/>
    </xf>
    <xf numFmtId="49" fontId="12" fillId="33" borderId="22" xfId="0" applyNumberFormat="1" applyFont="1" applyFill="1" applyBorder="1" applyAlignment="1">
      <alignment horizontal="center" wrapText="1"/>
    </xf>
    <xf numFmtId="164" fontId="12" fillId="33" borderId="23" xfId="0" applyNumberFormat="1" applyFont="1" applyFill="1" applyBorder="1" applyAlignment="1">
      <alignment horizontal="center" wrapText="1"/>
    </xf>
    <xf numFmtId="49" fontId="14" fillId="33" borderId="24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 wrapText="1"/>
    </xf>
    <xf numFmtId="49" fontId="15" fillId="33" borderId="22" xfId="0" applyNumberFormat="1" applyFont="1" applyFill="1" applyBorder="1" applyAlignment="1">
      <alignment horizontal="center" wrapText="1"/>
    </xf>
    <xf numFmtId="165" fontId="15" fillId="33" borderId="23" xfId="0" applyNumberFormat="1" applyFont="1" applyFill="1" applyBorder="1" applyAlignment="1">
      <alignment horizontal="center" wrapText="1"/>
    </xf>
    <xf numFmtId="164" fontId="3" fillId="33" borderId="25" xfId="0" applyNumberFormat="1" applyFont="1" applyFill="1" applyBorder="1" applyAlignment="1">
      <alignment horizontal="center" wrapText="1"/>
    </xf>
    <xf numFmtId="164" fontId="3" fillId="33" borderId="26" xfId="0" applyNumberFormat="1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165" fontId="15" fillId="33" borderId="25" xfId="0" applyNumberFormat="1" applyFont="1" applyFill="1" applyBorder="1" applyAlignment="1">
      <alignment/>
    </xf>
    <xf numFmtId="165" fontId="15" fillId="33" borderId="26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5" fontId="1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3" fillId="33" borderId="24" xfId="0" applyNumberFormat="1" applyFont="1" applyFill="1" applyBorder="1" applyAlignment="1">
      <alignment/>
    </xf>
    <xf numFmtId="165" fontId="15" fillId="33" borderId="22" xfId="0" applyNumberFormat="1" applyFont="1" applyFill="1" applyBorder="1" applyAlignment="1">
      <alignment/>
    </xf>
    <xf numFmtId="165" fontId="15" fillId="33" borderId="23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64" fontId="3" fillId="33" borderId="28" xfId="0" applyNumberFormat="1" applyFont="1" applyFill="1" applyBorder="1" applyAlignment="1">
      <alignment/>
    </xf>
    <xf numFmtId="165" fontId="15" fillId="33" borderId="29" xfId="0" applyNumberFormat="1" applyFont="1" applyFill="1" applyBorder="1" applyAlignment="1">
      <alignment/>
    </xf>
    <xf numFmtId="165" fontId="15" fillId="33" borderId="30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165" fontId="3" fillId="33" borderId="27" xfId="0" applyNumberFormat="1" applyFont="1" applyFill="1" applyBorder="1" applyAlignment="1">
      <alignment/>
    </xf>
    <xf numFmtId="165" fontId="5" fillId="33" borderId="25" xfId="0" applyNumberFormat="1" applyFont="1" applyFill="1" applyBorder="1" applyAlignment="1">
      <alignment/>
    </xf>
    <xf numFmtId="165" fontId="5" fillId="33" borderId="26" xfId="0" applyNumberFormat="1" applyFont="1" applyFill="1" applyBorder="1" applyAlignment="1">
      <alignment/>
    </xf>
    <xf numFmtId="164" fontId="3" fillId="33" borderId="27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left"/>
    </xf>
    <xf numFmtId="0" fontId="0" fillId="33" borderId="21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center"/>
    </xf>
    <xf numFmtId="166" fontId="1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right"/>
    </xf>
    <xf numFmtId="164" fontId="13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165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167" fontId="18" fillId="33" borderId="0" xfId="0" applyNumberFormat="1" applyFont="1" applyFill="1" applyBorder="1" applyAlignment="1">
      <alignment horizontal="center"/>
    </xf>
    <xf numFmtId="167" fontId="19" fillId="33" borderId="14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5" fontId="3" fillId="33" borderId="15" xfId="0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164" fontId="14" fillId="33" borderId="21" xfId="0" applyNumberFormat="1" applyFont="1" applyFill="1" applyBorder="1" applyAlignment="1">
      <alignment horizontal="right"/>
    </xf>
    <xf numFmtId="0" fontId="14" fillId="33" borderId="21" xfId="0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right"/>
    </xf>
    <xf numFmtId="0" fontId="21" fillId="33" borderId="21" xfId="0" applyFont="1" applyFill="1" applyBorder="1" applyAlignment="1">
      <alignment horizontal="center"/>
    </xf>
    <xf numFmtId="165" fontId="22" fillId="33" borderId="21" xfId="0" applyNumberFormat="1" applyFont="1" applyFill="1" applyBorder="1" applyAlignment="1">
      <alignment horizontal="center"/>
    </xf>
    <xf numFmtId="165" fontId="12" fillId="33" borderId="0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64" fontId="3" fillId="33" borderId="24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65" fontId="3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/>
    </xf>
    <xf numFmtId="165" fontId="15" fillId="0" borderId="22" xfId="0" applyNumberFormat="1" applyFont="1" applyFill="1" applyBorder="1" applyAlignment="1">
      <alignment/>
    </xf>
    <xf numFmtId="165" fontId="15" fillId="0" borderId="23" xfId="0" applyNumberFormat="1" applyFont="1" applyFill="1" applyBorder="1" applyAlignment="1">
      <alignment/>
    </xf>
    <xf numFmtId="165" fontId="15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6" fillId="33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3" fillId="33" borderId="28" xfId="0" applyNumberFormat="1" applyFon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80" fontId="4" fillId="0" borderId="0" xfId="44" applyNumberFormat="1" applyFont="1" applyFill="1" applyBorder="1" applyAlignment="1">
      <alignment/>
    </xf>
    <xf numFmtId="180" fontId="3" fillId="0" borderId="0" xfId="44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164" fontId="15" fillId="33" borderId="22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AAAAAA"/>
      <rgbColor rgb="00C0C0C0"/>
      <rgbColor rgb="00333333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ansoniawine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zoomScalePageLayoutView="0" workbookViewId="0" topLeftCell="A1">
      <selection activeCell="H67" sqref="H67"/>
    </sheetView>
  </sheetViews>
  <sheetFormatPr defaultColWidth="11.00390625" defaultRowHeight="16.5" customHeight="1"/>
  <cols>
    <col min="1" max="1" width="1.875" style="1" customWidth="1"/>
    <col min="2" max="2" width="3.125" style="1" customWidth="1"/>
    <col min="3" max="3" width="20.375" style="1" customWidth="1"/>
    <col min="4" max="4" width="41.50390625" style="1" customWidth="1"/>
    <col min="5" max="5" width="12.00390625" style="1" customWidth="1"/>
    <col min="6" max="6" width="1.37890625" style="1" customWidth="1"/>
    <col min="7" max="7" width="3.125" style="1" customWidth="1"/>
    <col min="8" max="8" width="9.00390625" style="1" customWidth="1"/>
    <col min="9" max="9" width="2.375" style="1" customWidth="1"/>
    <col min="10" max="10" width="12.00390625" style="1" customWidth="1"/>
    <col min="11" max="11" width="2.50390625" style="1" customWidth="1"/>
    <col min="12" max="12" width="9.625" style="1" customWidth="1"/>
    <col min="13" max="13" width="8.50390625" style="1" customWidth="1"/>
    <col min="14" max="14" width="4.125" style="1" customWidth="1"/>
    <col min="15" max="15" width="1.37890625" style="1" customWidth="1"/>
    <col min="16" max="16" width="10.625" style="1" customWidth="1"/>
    <col min="17" max="17" width="2.375" style="1" customWidth="1"/>
    <col min="18" max="16384" width="10.875" style="1" customWidth="1"/>
  </cols>
  <sheetData>
    <row r="1" spans="1:17" ht="9.75" customHeight="1">
      <c r="A1" s="2"/>
      <c r="B1" s="3"/>
      <c r="C1" s="3"/>
      <c r="D1" s="3"/>
      <c r="E1" s="4"/>
      <c r="F1" s="4"/>
      <c r="G1" s="5"/>
      <c r="H1" s="5"/>
      <c r="I1" s="3"/>
      <c r="J1" s="6"/>
      <c r="K1" s="3"/>
      <c r="L1" s="7"/>
      <c r="M1" s="6"/>
      <c r="N1" s="6"/>
      <c r="O1" s="6"/>
      <c r="P1" s="6"/>
      <c r="Q1" s="8"/>
    </row>
    <row r="2" spans="1:17" ht="23.25" customHeight="1">
      <c r="A2" s="9"/>
      <c r="B2" s="135" t="s">
        <v>62</v>
      </c>
      <c r="C2" s="10"/>
      <c r="D2" s="10"/>
      <c r="E2" s="11"/>
      <c r="F2" s="11"/>
      <c r="G2" s="12"/>
      <c r="H2" s="12"/>
      <c r="I2" s="12"/>
      <c r="J2" s="12"/>
      <c r="K2" s="10"/>
      <c r="L2" s="12"/>
      <c r="M2" s="12"/>
      <c r="N2" s="10"/>
      <c r="O2" s="10"/>
      <c r="P2" s="10"/>
      <c r="Q2" s="13"/>
    </row>
    <row r="3" spans="1:17" ht="23.25" customHeight="1">
      <c r="A3" s="9"/>
      <c r="B3" s="14"/>
      <c r="C3" s="10"/>
      <c r="D3" s="10"/>
      <c r="E3" s="11"/>
      <c r="F3" s="11"/>
      <c r="G3" s="15"/>
      <c r="H3" s="15"/>
      <c r="I3" s="10"/>
      <c r="J3" s="16"/>
      <c r="K3" s="10"/>
      <c r="L3" s="12"/>
      <c r="M3" s="12"/>
      <c r="N3" s="10"/>
      <c r="O3" s="10"/>
      <c r="P3" s="10"/>
      <c r="Q3" s="13"/>
    </row>
    <row r="4" spans="1:17" ht="7.5" customHeight="1">
      <c r="A4" s="9"/>
      <c r="B4" s="14"/>
      <c r="C4" s="10"/>
      <c r="D4" s="10"/>
      <c r="E4" s="11"/>
      <c r="F4" s="17"/>
      <c r="G4" s="18"/>
      <c r="H4" s="18"/>
      <c r="I4" s="19"/>
      <c r="J4" s="20"/>
      <c r="K4" s="19"/>
      <c r="L4" s="21"/>
      <c r="M4" s="21"/>
      <c r="N4" s="19"/>
      <c r="O4" s="19"/>
      <c r="P4" s="10"/>
      <c r="Q4" s="13"/>
    </row>
    <row r="5" spans="1:17" ht="20.25" customHeight="1">
      <c r="A5" s="9"/>
      <c r="B5" s="22"/>
      <c r="C5" s="136" t="s">
        <v>63</v>
      </c>
      <c r="D5" s="10"/>
      <c r="E5" s="11"/>
      <c r="F5" s="17"/>
      <c r="G5" s="23" t="s">
        <v>0</v>
      </c>
      <c r="H5" s="10"/>
      <c r="I5" s="10"/>
      <c r="J5" s="16"/>
      <c r="K5" s="10"/>
      <c r="L5" s="12"/>
      <c r="M5" s="12"/>
      <c r="N5" s="10"/>
      <c r="O5" s="19"/>
      <c r="P5" s="10"/>
      <c r="Q5" s="13"/>
    </row>
    <row r="6" spans="1:17" ht="10.5" customHeight="1">
      <c r="A6" s="9"/>
      <c r="B6" s="22"/>
      <c r="C6" s="12"/>
      <c r="D6" s="10"/>
      <c r="E6" s="11"/>
      <c r="F6" s="17"/>
      <c r="G6" s="24"/>
      <c r="H6" s="15"/>
      <c r="I6" s="10"/>
      <c r="J6" s="16"/>
      <c r="K6" s="10"/>
      <c r="L6" s="12"/>
      <c r="M6" s="12"/>
      <c r="N6" s="10"/>
      <c r="O6" s="19"/>
      <c r="P6" s="10"/>
      <c r="Q6" s="13"/>
    </row>
    <row r="7" spans="1:17" ht="21" customHeight="1">
      <c r="A7" s="9"/>
      <c r="B7" s="25" t="s">
        <v>1</v>
      </c>
      <c r="C7" s="12"/>
      <c r="D7" s="26"/>
      <c r="E7" s="11"/>
      <c r="F7" s="27"/>
      <c r="G7" s="28" t="s">
        <v>2</v>
      </c>
      <c r="H7" s="29" t="s">
        <v>3</v>
      </c>
      <c r="I7" s="10"/>
      <c r="J7" s="16"/>
      <c r="K7" s="10"/>
      <c r="L7" s="12"/>
      <c r="M7" s="12"/>
      <c r="N7" s="10"/>
      <c r="O7" s="19"/>
      <c r="P7" s="10"/>
      <c r="Q7" s="13"/>
    </row>
    <row r="8" spans="1:17" ht="21" customHeight="1">
      <c r="A8" s="9"/>
      <c r="B8" s="25" t="s">
        <v>4</v>
      </c>
      <c r="C8" s="12"/>
      <c r="D8" s="30"/>
      <c r="E8" s="11"/>
      <c r="F8" s="27"/>
      <c r="G8" s="31"/>
      <c r="H8" s="29" t="s">
        <v>5</v>
      </c>
      <c r="I8" s="13"/>
      <c r="J8" s="32"/>
      <c r="K8" s="10"/>
      <c r="L8" s="12"/>
      <c r="M8" s="12"/>
      <c r="N8" s="10"/>
      <c r="O8" s="19"/>
      <c r="P8" s="10"/>
      <c r="Q8" s="13"/>
    </row>
    <row r="9" spans="1:17" ht="21" customHeight="1">
      <c r="A9" s="9"/>
      <c r="B9" s="33"/>
      <c r="C9" s="33"/>
      <c r="D9" s="34"/>
      <c r="E9" s="11"/>
      <c r="F9" s="27"/>
      <c r="G9" s="31"/>
      <c r="H9" s="29" t="s">
        <v>6</v>
      </c>
      <c r="I9" s="10"/>
      <c r="J9" s="16"/>
      <c r="K9" s="10"/>
      <c r="L9" s="12"/>
      <c r="M9" s="12"/>
      <c r="N9" s="10"/>
      <c r="O9" s="19"/>
      <c r="P9" s="10"/>
      <c r="Q9" s="13"/>
    </row>
    <row r="10" spans="1:17" ht="19.5" customHeight="1">
      <c r="A10" s="9"/>
      <c r="B10" s="35" t="s">
        <v>19</v>
      </c>
      <c r="C10" s="112"/>
      <c r="D10" s="36"/>
      <c r="E10" s="11"/>
      <c r="F10" s="27"/>
      <c r="G10" s="37"/>
      <c r="H10" s="29" t="s">
        <v>7</v>
      </c>
      <c r="I10" s="10"/>
      <c r="J10" s="16"/>
      <c r="K10" s="10"/>
      <c r="L10" s="12"/>
      <c r="M10" s="12"/>
      <c r="N10" s="10"/>
      <c r="O10" s="19"/>
      <c r="P10" s="10"/>
      <c r="Q10" s="13"/>
    </row>
    <row r="11" spans="1:17" ht="7.5" customHeight="1">
      <c r="A11" s="9"/>
      <c r="B11" s="10"/>
      <c r="C11" s="36"/>
      <c r="D11" s="36"/>
      <c r="E11" s="11"/>
      <c r="F11" s="17"/>
      <c r="G11" s="38"/>
      <c r="H11" s="39"/>
      <c r="I11" s="40"/>
      <c r="J11" s="20"/>
      <c r="K11" s="40"/>
      <c r="L11" s="41"/>
      <c r="M11" s="41"/>
      <c r="N11" s="40"/>
      <c r="O11" s="19"/>
      <c r="P11" s="10"/>
      <c r="Q11" s="13"/>
    </row>
    <row r="12" spans="1:17" ht="18" customHeight="1">
      <c r="A12" s="9"/>
      <c r="B12" s="10"/>
      <c r="C12" s="10"/>
      <c r="D12" s="10"/>
      <c r="E12" s="11"/>
      <c r="F12" s="11"/>
      <c r="G12" s="15"/>
      <c r="H12" s="15"/>
      <c r="I12" s="10"/>
      <c r="J12" s="16"/>
      <c r="K12" s="10"/>
      <c r="L12" s="12"/>
      <c r="M12" s="12"/>
      <c r="N12" s="10"/>
      <c r="O12" s="10"/>
      <c r="P12" s="10"/>
      <c r="Q12" s="13"/>
    </row>
    <row r="13" spans="1:17" ht="30" customHeight="1">
      <c r="A13" s="9"/>
      <c r="B13" s="10"/>
      <c r="C13" s="42" t="s">
        <v>8</v>
      </c>
      <c r="D13" s="10"/>
      <c r="E13" s="43" t="s">
        <v>9</v>
      </c>
      <c r="F13" s="44"/>
      <c r="G13" s="15"/>
      <c r="H13" s="45" t="s">
        <v>10</v>
      </c>
      <c r="I13" s="10"/>
      <c r="J13" s="46" t="s">
        <v>11</v>
      </c>
      <c r="K13" s="10"/>
      <c r="L13" s="47" t="s">
        <v>12</v>
      </c>
      <c r="M13" s="48"/>
      <c r="N13" s="10"/>
      <c r="O13" s="10"/>
      <c r="P13" s="10"/>
      <c r="Q13" s="13"/>
    </row>
    <row r="14" spans="1:17" ht="12.75" customHeight="1">
      <c r="A14" s="9"/>
      <c r="B14" s="10"/>
      <c r="C14" s="10"/>
      <c r="D14" s="10"/>
      <c r="E14" s="49"/>
      <c r="F14" s="50"/>
      <c r="G14" s="15"/>
      <c r="H14" s="51"/>
      <c r="I14" s="10"/>
      <c r="J14" s="52"/>
      <c r="K14" s="10"/>
      <c r="L14" s="53"/>
      <c r="M14" s="54"/>
      <c r="N14" s="10"/>
      <c r="O14" s="10"/>
      <c r="P14" s="10"/>
      <c r="Q14" s="13"/>
    </row>
    <row r="15" spans="1:17" ht="20.25" customHeight="1">
      <c r="A15" s="9"/>
      <c r="B15" s="121" t="s">
        <v>28</v>
      </c>
      <c r="C15" s="10"/>
      <c r="D15" s="10"/>
      <c r="E15" s="122"/>
      <c r="F15" s="11"/>
      <c r="G15" s="15"/>
      <c r="H15" s="15"/>
      <c r="I15" s="10"/>
      <c r="J15" s="56"/>
      <c r="K15" s="10"/>
      <c r="L15" s="57"/>
      <c r="M15" s="57"/>
      <c r="N15" s="10"/>
      <c r="O15" s="10"/>
      <c r="P15" s="10"/>
      <c r="Q15" s="13"/>
    </row>
    <row r="16" spans="1:17" ht="22.5" customHeight="1">
      <c r="A16" s="9"/>
      <c r="B16" s="111"/>
      <c r="C16" s="120" t="s">
        <v>21</v>
      </c>
      <c r="D16" s="123"/>
      <c r="E16" s="133">
        <v>395</v>
      </c>
      <c r="F16" s="106"/>
      <c r="G16" s="15"/>
      <c r="H16" s="24"/>
      <c r="I16" s="10"/>
      <c r="J16" s="59">
        <f aca="true" t="shared" si="0" ref="J16:J22">E16*H16</f>
        <v>0</v>
      </c>
      <c r="K16" s="10"/>
      <c r="L16" s="60">
        <f aca="true" t="shared" si="1" ref="L16:L22">E16/12</f>
        <v>32.916666666666664</v>
      </c>
      <c r="M16" s="61"/>
      <c r="N16" s="10"/>
      <c r="O16" s="10"/>
      <c r="P16" s="10"/>
      <c r="Q16" s="13"/>
    </row>
    <row r="17" spans="1:17" ht="22.5" customHeight="1">
      <c r="A17" s="9"/>
      <c r="B17" s="111"/>
      <c r="C17" s="120" t="s">
        <v>22</v>
      </c>
      <c r="D17" s="123"/>
      <c r="E17" s="133">
        <v>750</v>
      </c>
      <c r="F17" s="106"/>
      <c r="G17" s="15"/>
      <c r="H17" s="24"/>
      <c r="I17" s="10"/>
      <c r="J17" s="59">
        <f t="shared" si="0"/>
        <v>0</v>
      </c>
      <c r="K17" s="10"/>
      <c r="L17" s="60">
        <f t="shared" si="1"/>
        <v>62.5</v>
      </c>
      <c r="M17" s="61"/>
      <c r="N17" s="10"/>
      <c r="O17" s="10"/>
      <c r="P17" s="10"/>
      <c r="Q17" s="13"/>
    </row>
    <row r="18" spans="1:17" ht="22.5" customHeight="1">
      <c r="A18" s="9"/>
      <c r="B18" s="111"/>
      <c r="C18" s="120" t="s">
        <v>23</v>
      </c>
      <c r="D18" s="123"/>
      <c r="E18" s="133">
        <v>895</v>
      </c>
      <c r="F18" s="106"/>
      <c r="G18" s="15"/>
      <c r="H18" s="24"/>
      <c r="I18" s="10"/>
      <c r="J18" s="59">
        <f t="shared" si="0"/>
        <v>0</v>
      </c>
      <c r="K18" s="10"/>
      <c r="L18" s="60">
        <f t="shared" si="1"/>
        <v>74.58333333333333</v>
      </c>
      <c r="M18" s="61"/>
      <c r="N18" s="10"/>
      <c r="O18" s="10"/>
      <c r="P18" s="10"/>
      <c r="Q18" s="13"/>
    </row>
    <row r="19" spans="1:17" ht="22.5" customHeight="1">
      <c r="A19" s="9"/>
      <c r="B19" s="111"/>
      <c r="C19" s="120" t="s">
        <v>24</v>
      </c>
      <c r="D19" s="123"/>
      <c r="E19" s="133">
        <v>2995</v>
      </c>
      <c r="F19" s="106"/>
      <c r="G19" s="15"/>
      <c r="H19" s="24"/>
      <c r="I19" s="10"/>
      <c r="J19" s="59">
        <f t="shared" si="0"/>
        <v>0</v>
      </c>
      <c r="K19" s="10"/>
      <c r="L19" s="60">
        <f t="shared" si="1"/>
        <v>249.58333333333334</v>
      </c>
      <c r="M19" s="61"/>
      <c r="N19" s="10"/>
      <c r="O19" s="10"/>
      <c r="P19" s="10"/>
      <c r="Q19" s="13"/>
    </row>
    <row r="20" spans="1:17" ht="22.5" customHeight="1">
      <c r="A20" s="9"/>
      <c r="B20" s="111"/>
      <c r="C20" s="120" t="s">
        <v>25</v>
      </c>
      <c r="D20" s="123"/>
      <c r="E20" s="133">
        <v>395</v>
      </c>
      <c r="F20" s="106"/>
      <c r="G20" s="15"/>
      <c r="H20" s="24"/>
      <c r="I20" s="10"/>
      <c r="J20" s="59">
        <f t="shared" si="0"/>
        <v>0</v>
      </c>
      <c r="K20" s="10"/>
      <c r="L20" s="60">
        <f t="shared" si="1"/>
        <v>32.916666666666664</v>
      </c>
      <c r="M20" s="61"/>
      <c r="N20" s="10"/>
      <c r="O20" s="10"/>
      <c r="P20" s="10"/>
      <c r="Q20" s="13"/>
    </row>
    <row r="21" spans="1:17" ht="22.5" customHeight="1">
      <c r="A21" s="9"/>
      <c r="B21" s="111"/>
      <c r="C21" s="120" t="s">
        <v>26</v>
      </c>
      <c r="D21" s="124"/>
      <c r="E21" s="133">
        <v>550</v>
      </c>
      <c r="F21" s="129"/>
      <c r="G21" s="15"/>
      <c r="H21" s="62"/>
      <c r="I21" s="10"/>
      <c r="J21" s="59">
        <f t="shared" si="0"/>
        <v>0</v>
      </c>
      <c r="K21" s="10"/>
      <c r="L21" s="60">
        <f t="shared" si="1"/>
        <v>45.833333333333336</v>
      </c>
      <c r="M21" s="65"/>
      <c r="N21" s="10"/>
      <c r="O21" s="10"/>
      <c r="P21" s="10"/>
      <c r="Q21" s="13"/>
    </row>
    <row r="22" spans="1:17" ht="22.5" customHeight="1">
      <c r="A22" s="9"/>
      <c r="B22" s="111"/>
      <c r="C22" s="120" t="s">
        <v>27</v>
      </c>
      <c r="D22" s="124"/>
      <c r="E22" s="133">
        <v>685</v>
      </c>
      <c r="F22" s="129"/>
      <c r="G22" s="15"/>
      <c r="H22" s="62"/>
      <c r="I22" s="10"/>
      <c r="J22" s="59">
        <f t="shared" si="0"/>
        <v>0</v>
      </c>
      <c r="K22" s="10"/>
      <c r="L22" s="60">
        <f t="shared" si="1"/>
        <v>57.083333333333336</v>
      </c>
      <c r="M22" s="65"/>
      <c r="N22" s="10"/>
      <c r="O22" s="10"/>
      <c r="P22" s="10"/>
      <c r="Q22" s="13"/>
    </row>
    <row r="23" spans="1:17" ht="18" customHeight="1">
      <c r="A23" s="9"/>
      <c r="B23" s="111"/>
      <c r="C23" s="66"/>
      <c r="D23" s="125"/>
      <c r="E23" s="134"/>
      <c r="F23" s="130"/>
      <c r="G23" s="15"/>
      <c r="H23" s="67"/>
      <c r="I23" s="10"/>
      <c r="J23" s="68"/>
      <c r="K23" s="10"/>
      <c r="L23" s="69"/>
      <c r="M23" s="70"/>
      <c r="N23" s="10"/>
      <c r="O23" s="10"/>
      <c r="P23" s="10"/>
      <c r="Q23" s="13"/>
    </row>
    <row r="24" spans="1:17" ht="20.25" customHeight="1">
      <c r="A24" s="9"/>
      <c r="B24" s="121" t="s">
        <v>34</v>
      </c>
      <c r="C24" s="58"/>
      <c r="D24" s="58"/>
      <c r="E24" s="134"/>
      <c r="F24" s="11"/>
      <c r="G24" s="15"/>
      <c r="H24" s="15"/>
      <c r="I24" s="10"/>
      <c r="J24" s="56"/>
      <c r="K24" s="10"/>
      <c r="L24" s="57"/>
      <c r="M24" s="57"/>
      <c r="N24" s="10"/>
      <c r="O24" s="10"/>
      <c r="P24" s="10"/>
      <c r="Q24" s="13"/>
    </row>
    <row r="25" spans="1:17" ht="22.5" customHeight="1">
      <c r="A25" s="9"/>
      <c r="B25" s="111"/>
      <c r="C25" s="120" t="s">
        <v>29</v>
      </c>
      <c r="D25" s="123"/>
      <c r="E25" s="133">
        <v>395</v>
      </c>
      <c r="F25" s="106"/>
      <c r="G25" s="15"/>
      <c r="H25" s="24"/>
      <c r="I25" s="10"/>
      <c r="J25" s="59">
        <f>E25*H25</f>
        <v>0</v>
      </c>
      <c r="K25" s="10"/>
      <c r="L25" s="60">
        <f>E25/12</f>
        <v>32.916666666666664</v>
      </c>
      <c r="M25" s="61"/>
      <c r="N25" s="10"/>
      <c r="O25" s="10"/>
      <c r="P25" s="10"/>
      <c r="Q25" s="13"/>
    </row>
    <row r="26" spans="1:17" ht="22.5" customHeight="1">
      <c r="A26" s="9"/>
      <c r="B26" s="111"/>
      <c r="C26" s="120" t="s">
        <v>30</v>
      </c>
      <c r="D26" s="123"/>
      <c r="E26" s="133">
        <v>450</v>
      </c>
      <c r="F26" s="106"/>
      <c r="G26" s="15"/>
      <c r="H26" s="24"/>
      <c r="I26" s="10"/>
      <c r="J26" s="59">
        <f>E26*H26</f>
        <v>0</v>
      </c>
      <c r="K26" s="10"/>
      <c r="L26" s="60">
        <f>E26/12</f>
        <v>37.5</v>
      </c>
      <c r="M26" s="61"/>
      <c r="N26" s="10"/>
      <c r="O26" s="10"/>
      <c r="P26" s="10"/>
      <c r="Q26" s="13"/>
    </row>
    <row r="27" spans="1:17" ht="22.5" customHeight="1">
      <c r="A27" s="9"/>
      <c r="B27" s="111"/>
      <c r="C27" s="120" t="s">
        <v>31</v>
      </c>
      <c r="D27" s="124"/>
      <c r="E27" s="133">
        <v>550</v>
      </c>
      <c r="F27" s="129"/>
      <c r="G27" s="15"/>
      <c r="H27" s="62"/>
      <c r="I27" s="10"/>
      <c r="J27" s="59">
        <f>E27*H27</f>
        <v>0</v>
      </c>
      <c r="K27" s="10"/>
      <c r="L27" s="60">
        <f>E27/12</f>
        <v>45.833333333333336</v>
      </c>
      <c r="M27" s="65"/>
      <c r="N27" s="10"/>
      <c r="O27" s="10"/>
      <c r="P27" s="10"/>
      <c r="Q27" s="13"/>
    </row>
    <row r="28" spans="1:17" ht="22.5" customHeight="1">
      <c r="A28" s="9"/>
      <c r="B28" s="111"/>
      <c r="C28" s="120" t="s">
        <v>32</v>
      </c>
      <c r="D28" s="124"/>
      <c r="E28" s="133">
        <v>295</v>
      </c>
      <c r="F28" s="129"/>
      <c r="G28" s="15"/>
      <c r="H28" s="62"/>
      <c r="I28" s="10"/>
      <c r="J28" s="59">
        <f>E28*H28</f>
        <v>0</v>
      </c>
      <c r="K28" s="10"/>
      <c r="L28" s="60">
        <f>E28/12</f>
        <v>24.583333333333332</v>
      </c>
      <c r="M28" s="65"/>
      <c r="N28" s="10"/>
      <c r="O28" s="10"/>
      <c r="P28" s="10"/>
      <c r="Q28" s="13"/>
    </row>
    <row r="29" spans="1:17" ht="22.5" customHeight="1">
      <c r="A29" s="9"/>
      <c r="B29" s="111"/>
      <c r="C29" s="120" t="s">
        <v>33</v>
      </c>
      <c r="D29" s="123"/>
      <c r="E29" s="133">
        <v>825</v>
      </c>
      <c r="F29" s="106"/>
      <c r="G29" s="15"/>
      <c r="H29" s="24"/>
      <c r="I29" s="10"/>
      <c r="J29" s="59">
        <f>E29*H29</f>
        <v>0</v>
      </c>
      <c r="K29" s="10"/>
      <c r="L29" s="60">
        <f>E29/12</f>
        <v>68.75</v>
      </c>
      <c r="M29" s="61"/>
      <c r="N29" s="10"/>
      <c r="O29" s="10"/>
      <c r="P29" s="10"/>
      <c r="Q29" s="13"/>
    </row>
    <row r="30" spans="1:17" ht="24" customHeight="1">
      <c r="A30" s="9"/>
      <c r="B30" s="111"/>
      <c r="C30" s="66"/>
      <c r="D30" s="125"/>
      <c r="E30" s="134"/>
      <c r="F30" s="130"/>
      <c r="G30" s="15"/>
      <c r="H30" s="67"/>
      <c r="I30" s="10"/>
      <c r="J30" s="71"/>
      <c r="K30" s="10"/>
      <c r="L30" s="53"/>
      <c r="M30" s="54"/>
      <c r="N30" s="10"/>
      <c r="O30" s="10"/>
      <c r="P30" s="10"/>
      <c r="Q30" s="13"/>
    </row>
    <row r="31" spans="1:17" ht="18.75" customHeight="1">
      <c r="A31" s="9"/>
      <c r="B31" s="138" t="s">
        <v>35</v>
      </c>
      <c r="C31" s="139"/>
      <c r="D31" s="139"/>
      <c r="E31" s="134"/>
      <c r="F31" s="11"/>
      <c r="G31" s="15"/>
      <c r="H31" s="15"/>
      <c r="I31" s="10"/>
      <c r="J31" s="72"/>
      <c r="K31" s="10"/>
      <c r="L31" s="57"/>
      <c r="M31" s="57"/>
      <c r="N31" s="10"/>
      <c r="O31" s="10"/>
      <c r="P31" s="10"/>
      <c r="Q31" s="13"/>
    </row>
    <row r="32" spans="1:17" ht="22.5" customHeight="1">
      <c r="A32" s="9"/>
      <c r="B32" s="111"/>
      <c r="C32" s="120" t="s">
        <v>36</v>
      </c>
      <c r="D32" s="123"/>
      <c r="E32" s="133">
        <v>175</v>
      </c>
      <c r="F32" s="106"/>
      <c r="G32" s="15"/>
      <c r="H32" s="24"/>
      <c r="I32" s="10"/>
      <c r="J32" s="59">
        <f>H32*E32</f>
        <v>0</v>
      </c>
      <c r="K32" s="10"/>
      <c r="L32" s="60">
        <f>E32/12</f>
        <v>14.583333333333334</v>
      </c>
      <c r="M32" s="61"/>
      <c r="N32" s="10"/>
      <c r="O32" s="10"/>
      <c r="P32" s="10"/>
      <c r="Q32" s="13"/>
    </row>
    <row r="33" spans="1:17" ht="22.5" customHeight="1">
      <c r="A33" s="9"/>
      <c r="B33" s="111"/>
      <c r="C33" s="120" t="s">
        <v>37</v>
      </c>
      <c r="D33" s="123"/>
      <c r="E33" s="133">
        <v>175</v>
      </c>
      <c r="F33" s="106"/>
      <c r="G33" s="15"/>
      <c r="H33" s="24"/>
      <c r="I33" s="10"/>
      <c r="J33" s="59">
        <f>H33*E33</f>
        <v>0</v>
      </c>
      <c r="K33" s="10"/>
      <c r="L33" s="60">
        <f>E33/12</f>
        <v>14.583333333333334</v>
      </c>
      <c r="M33" s="61"/>
      <c r="N33" s="10"/>
      <c r="O33" s="10"/>
      <c r="P33" s="10"/>
      <c r="Q33" s="13"/>
    </row>
    <row r="34" spans="1:17" ht="22.5" customHeight="1">
      <c r="A34" s="9"/>
      <c r="B34" s="111"/>
      <c r="C34" s="120" t="s">
        <v>38</v>
      </c>
      <c r="D34" s="124"/>
      <c r="E34" s="133">
        <v>185</v>
      </c>
      <c r="F34" s="129"/>
      <c r="G34" s="15"/>
      <c r="H34" s="24"/>
      <c r="I34" s="10"/>
      <c r="J34" s="59">
        <f>H34*E34</f>
        <v>0</v>
      </c>
      <c r="K34" s="10"/>
      <c r="L34" s="60">
        <f>E34/12</f>
        <v>15.416666666666666</v>
      </c>
      <c r="M34" s="65"/>
      <c r="N34" s="10"/>
      <c r="O34" s="10"/>
      <c r="P34" s="10"/>
      <c r="Q34" s="13"/>
    </row>
    <row r="35" spans="1:17" ht="22.5" customHeight="1">
      <c r="A35" s="9"/>
      <c r="B35" s="111"/>
      <c r="C35" s="120" t="s">
        <v>39</v>
      </c>
      <c r="D35" s="124"/>
      <c r="E35" s="133">
        <v>175</v>
      </c>
      <c r="F35" s="129"/>
      <c r="G35" s="15"/>
      <c r="H35" s="24"/>
      <c r="I35" s="10"/>
      <c r="J35" s="59">
        <f>H35*E35</f>
        <v>0</v>
      </c>
      <c r="K35" s="10"/>
      <c r="L35" s="60">
        <f>E35/12</f>
        <v>14.583333333333334</v>
      </c>
      <c r="M35" s="65"/>
      <c r="N35" s="10"/>
      <c r="O35" s="10"/>
      <c r="P35" s="10"/>
      <c r="Q35" s="13"/>
    </row>
    <row r="36" spans="1:17" ht="22.5" customHeight="1">
      <c r="A36" s="9"/>
      <c r="B36" s="111"/>
      <c r="C36" s="120" t="s">
        <v>40</v>
      </c>
      <c r="D36" s="124"/>
      <c r="E36" s="133">
        <v>195</v>
      </c>
      <c r="F36" s="129"/>
      <c r="G36" s="15"/>
      <c r="H36" s="62"/>
      <c r="I36" s="10"/>
      <c r="J36" s="63">
        <f>E36*H36</f>
        <v>0</v>
      </c>
      <c r="K36" s="10"/>
      <c r="L36" s="64">
        <f>E36/6</f>
        <v>32.5</v>
      </c>
      <c r="M36" s="65"/>
      <c r="N36" s="10"/>
      <c r="O36" s="10"/>
      <c r="P36" s="10"/>
      <c r="Q36" s="13"/>
    </row>
    <row r="37" spans="1:17" ht="22.5" customHeight="1">
      <c r="A37" s="9"/>
      <c r="B37" s="111"/>
      <c r="C37" s="120" t="s">
        <v>41</v>
      </c>
      <c r="D37" s="123"/>
      <c r="E37" s="133">
        <v>195</v>
      </c>
      <c r="F37" s="106"/>
      <c r="G37" s="15"/>
      <c r="H37" s="24"/>
      <c r="I37" s="10"/>
      <c r="J37" s="59">
        <f>E37*H37</f>
        <v>0</v>
      </c>
      <c r="K37" s="10"/>
      <c r="L37" s="60">
        <f>E37/12</f>
        <v>16.25</v>
      </c>
      <c r="M37" s="61"/>
      <c r="N37" s="10"/>
      <c r="O37" s="10"/>
      <c r="P37" s="10"/>
      <c r="Q37" s="13"/>
    </row>
    <row r="38" spans="1:17" ht="22.5" customHeight="1">
      <c r="A38" s="9"/>
      <c r="B38" s="111"/>
      <c r="C38" s="66"/>
      <c r="D38" s="125"/>
      <c r="E38" s="134"/>
      <c r="F38" s="130"/>
      <c r="G38" s="15"/>
      <c r="H38" s="67"/>
      <c r="I38" s="10"/>
      <c r="J38" s="71"/>
      <c r="K38" s="10"/>
      <c r="L38" s="53"/>
      <c r="M38" s="54"/>
      <c r="N38" s="10"/>
      <c r="O38" s="10"/>
      <c r="P38" s="10"/>
      <c r="Q38" s="13"/>
    </row>
    <row r="39" spans="1:17" ht="18.75" customHeight="1">
      <c r="A39" s="9"/>
      <c r="B39" s="138" t="s">
        <v>50</v>
      </c>
      <c r="C39" s="139"/>
      <c r="D39" s="139"/>
      <c r="E39" s="134"/>
      <c r="F39" s="11"/>
      <c r="G39" s="15"/>
      <c r="H39" s="15"/>
      <c r="I39" s="10"/>
      <c r="J39" s="72"/>
      <c r="K39" s="10"/>
      <c r="L39" s="57"/>
      <c r="M39" s="57"/>
      <c r="N39" s="10"/>
      <c r="O39" s="10"/>
      <c r="P39" s="10"/>
      <c r="Q39" s="13"/>
    </row>
    <row r="40" spans="1:17" ht="22.5" customHeight="1">
      <c r="A40" s="9"/>
      <c r="B40" s="111"/>
      <c r="C40" s="120" t="s">
        <v>42</v>
      </c>
      <c r="D40" s="123"/>
      <c r="E40" s="133">
        <v>495</v>
      </c>
      <c r="F40" s="106"/>
      <c r="G40" s="15"/>
      <c r="H40" s="24"/>
      <c r="I40" s="10"/>
      <c r="J40" s="59">
        <f>E40*H40</f>
        <v>0</v>
      </c>
      <c r="K40" s="10"/>
      <c r="L40" s="60">
        <f>E40/12</f>
        <v>41.25</v>
      </c>
      <c r="M40" s="61"/>
      <c r="N40" s="10"/>
      <c r="O40" s="10"/>
      <c r="P40" s="10"/>
      <c r="Q40" s="13"/>
    </row>
    <row r="41" spans="1:17" ht="22.5" customHeight="1">
      <c r="A41" s="9"/>
      <c r="B41" s="111"/>
      <c r="C41" s="120" t="s">
        <v>43</v>
      </c>
      <c r="D41" s="123"/>
      <c r="E41" s="133">
        <v>695</v>
      </c>
      <c r="F41" s="106"/>
      <c r="G41" s="15"/>
      <c r="H41" s="24"/>
      <c r="I41" s="10"/>
      <c r="J41" s="59">
        <f>E41*H41</f>
        <v>0</v>
      </c>
      <c r="K41" s="10"/>
      <c r="L41" s="60">
        <f>E41/12</f>
        <v>57.916666666666664</v>
      </c>
      <c r="M41" s="61"/>
      <c r="N41" s="10"/>
      <c r="O41" s="10"/>
      <c r="P41" s="10"/>
      <c r="Q41" s="13"/>
    </row>
    <row r="42" spans="1:17" ht="22.5" customHeight="1">
      <c r="A42" s="9"/>
      <c r="B42" s="111"/>
      <c r="C42" s="120" t="s">
        <v>44</v>
      </c>
      <c r="D42" s="124"/>
      <c r="E42" s="133">
        <v>295</v>
      </c>
      <c r="F42" s="129"/>
      <c r="G42" s="15"/>
      <c r="H42" s="62"/>
      <c r="I42" s="10"/>
      <c r="J42" s="63">
        <f>E42*H42</f>
        <v>0</v>
      </c>
      <c r="K42" s="10"/>
      <c r="L42" s="64">
        <f>E42/12</f>
        <v>24.583333333333332</v>
      </c>
      <c r="M42" s="65"/>
      <c r="N42" s="10"/>
      <c r="O42" s="10"/>
      <c r="P42" s="10"/>
      <c r="Q42" s="13"/>
    </row>
    <row r="43" spans="1:17" ht="18.75" customHeight="1">
      <c r="A43" s="9"/>
      <c r="B43" s="111"/>
      <c r="C43" s="66"/>
      <c r="D43" s="125"/>
      <c r="E43" s="134"/>
      <c r="F43" s="130"/>
      <c r="G43" s="15"/>
      <c r="H43" s="67"/>
      <c r="I43" s="10"/>
      <c r="J43" s="71"/>
      <c r="K43" s="10"/>
      <c r="L43" s="53"/>
      <c r="M43" s="54"/>
      <c r="N43" s="10"/>
      <c r="O43" s="10"/>
      <c r="P43" s="10"/>
      <c r="Q43" s="13"/>
    </row>
    <row r="44" spans="1:17" ht="18.75" customHeight="1">
      <c r="A44" s="9"/>
      <c r="B44" s="121" t="s">
        <v>61</v>
      </c>
      <c r="C44" s="58"/>
      <c r="D44" s="58"/>
      <c r="E44" s="134"/>
      <c r="F44" s="11"/>
      <c r="G44" s="15"/>
      <c r="H44" s="15"/>
      <c r="I44" s="10"/>
      <c r="J44" s="72"/>
      <c r="K44" s="10"/>
      <c r="L44" s="57"/>
      <c r="M44" s="57"/>
      <c r="N44" s="10"/>
      <c r="O44" s="10"/>
      <c r="P44" s="10"/>
      <c r="Q44" s="13"/>
    </row>
    <row r="45" spans="1:17" ht="24" customHeight="1">
      <c r="A45" s="9"/>
      <c r="B45" s="111"/>
      <c r="C45" s="120" t="s">
        <v>45</v>
      </c>
      <c r="D45" s="126"/>
      <c r="E45" s="133">
        <v>325</v>
      </c>
      <c r="F45" s="106"/>
      <c r="G45" s="15"/>
      <c r="H45" s="24"/>
      <c r="I45" s="10"/>
      <c r="J45" s="59">
        <f>E45*H45</f>
        <v>0</v>
      </c>
      <c r="K45" s="10"/>
      <c r="L45" s="60">
        <f>E45/12</f>
        <v>27.083333333333332</v>
      </c>
      <c r="M45" s="61"/>
      <c r="N45" s="10"/>
      <c r="O45" s="10"/>
      <c r="P45" s="10"/>
      <c r="Q45" s="13"/>
    </row>
    <row r="46" spans="1:17" ht="24" customHeight="1">
      <c r="A46" s="9"/>
      <c r="B46" s="111"/>
      <c r="C46" s="120" t="s">
        <v>46</v>
      </c>
      <c r="D46" s="126"/>
      <c r="E46" s="133">
        <v>325</v>
      </c>
      <c r="F46" s="106"/>
      <c r="G46" s="15"/>
      <c r="H46" s="24"/>
      <c r="I46" s="10"/>
      <c r="J46" s="59">
        <f>E46*H46</f>
        <v>0</v>
      </c>
      <c r="K46" s="10"/>
      <c r="L46" s="60">
        <f>E46/12</f>
        <v>27.083333333333332</v>
      </c>
      <c r="M46" s="61"/>
      <c r="N46" s="10"/>
      <c r="O46" s="10"/>
      <c r="P46" s="10"/>
      <c r="Q46" s="13"/>
    </row>
    <row r="47" spans="1:17" ht="22.5" customHeight="1">
      <c r="A47" s="9"/>
      <c r="B47" s="111"/>
      <c r="C47" s="120" t="s">
        <v>47</v>
      </c>
      <c r="D47" s="126"/>
      <c r="E47" s="133">
        <v>150</v>
      </c>
      <c r="F47" s="106"/>
      <c r="G47" s="15"/>
      <c r="H47" s="24"/>
      <c r="I47" s="10"/>
      <c r="J47" s="59">
        <f>E47*H47</f>
        <v>0</v>
      </c>
      <c r="K47" s="10"/>
      <c r="L47" s="137">
        <v>150</v>
      </c>
      <c r="M47" s="61"/>
      <c r="N47" s="10"/>
      <c r="O47" s="10"/>
      <c r="P47" s="10"/>
      <c r="Q47" s="13"/>
    </row>
    <row r="48" spans="1:17" ht="18.75" customHeight="1">
      <c r="A48" s="9"/>
      <c r="B48" s="111"/>
      <c r="C48" s="66"/>
      <c r="D48" s="125"/>
      <c r="E48" s="134"/>
      <c r="F48" s="130"/>
      <c r="G48" s="15"/>
      <c r="H48" s="67"/>
      <c r="I48" s="10"/>
      <c r="J48" s="71"/>
      <c r="K48" s="10"/>
      <c r="L48" s="53"/>
      <c r="M48" s="54"/>
      <c r="N48" s="10"/>
      <c r="O48" s="10"/>
      <c r="P48" s="10"/>
      <c r="Q48" s="13"/>
    </row>
    <row r="49" spans="1:17" ht="18.75" customHeight="1">
      <c r="A49" s="9"/>
      <c r="B49" s="121" t="s">
        <v>51</v>
      </c>
      <c r="C49" s="58"/>
      <c r="D49" s="58"/>
      <c r="E49" s="134"/>
      <c r="F49" s="11"/>
      <c r="G49" s="15"/>
      <c r="H49" s="15"/>
      <c r="I49" s="10"/>
      <c r="J49" s="72"/>
      <c r="K49" s="10"/>
      <c r="L49" s="57"/>
      <c r="M49" s="57"/>
      <c r="N49" s="10"/>
      <c r="O49" s="10"/>
      <c r="P49" s="10"/>
      <c r="Q49" s="13"/>
    </row>
    <row r="50" spans="1:17" ht="24" customHeight="1">
      <c r="A50" s="9"/>
      <c r="B50" s="111"/>
      <c r="C50" s="120" t="s">
        <v>48</v>
      </c>
      <c r="D50" s="123"/>
      <c r="E50" s="133">
        <v>135</v>
      </c>
      <c r="F50" s="106"/>
      <c r="G50" s="15"/>
      <c r="H50" s="24"/>
      <c r="I50" s="10"/>
      <c r="J50" s="59">
        <f>E50*H50</f>
        <v>0</v>
      </c>
      <c r="K50" s="10"/>
      <c r="L50" s="60">
        <f>E50/12</f>
        <v>11.25</v>
      </c>
      <c r="M50" s="61"/>
      <c r="N50" s="10"/>
      <c r="O50" s="10"/>
      <c r="P50" s="10"/>
      <c r="Q50" s="13"/>
    </row>
    <row r="51" spans="1:17" ht="22.5" customHeight="1">
      <c r="A51" s="9"/>
      <c r="B51" s="111"/>
      <c r="C51" s="120" t="s">
        <v>49</v>
      </c>
      <c r="D51" s="123"/>
      <c r="E51" s="133">
        <v>225</v>
      </c>
      <c r="F51" s="106"/>
      <c r="G51" s="15"/>
      <c r="H51" s="24"/>
      <c r="I51" s="10"/>
      <c r="J51" s="59">
        <f>E51*H51</f>
        <v>0</v>
      </c>
      <c r="K51" s="10"/>
      <c r="L51" s="60">
        <f>E51/12</f>
        <v>18.75</v>
      </c>
      <c r="M51" s="61"/>
      <c r="N51" s="10"/>
      <c r="O51" s="10"/>
      <c r="P51" s="10"/>
      <c r="Q51" s="13"/>
    </row>
    <row r="52" spans="1:17" ht="18.75" customHeight="1">
      <c r="A52" s="9"/>
      <c r="B52" s="111"/>
      <c r="C52" s="66"/>
      <c r="D52" s="125"/>
      <c r="E52" s="134"/>
      <c r="F52" s="130"/>
      <c r="G52" s="15"/>
      <c r="H52" s="67"/>
      <c r="I52" s="10"/>
      <c r="J52" s="71"/>
      <c r="K52" s="10"/>
      <c r="L52" s="53"/>
      <c r="M52" s="54"/>
      <c r="N52" s="10"/>
      <c r="O52" s="10"/>
      <c r="P52" s="10"/>
      <c r="Q52" s="13"/>
    </row>
    <row r="53" spans="1:17" ht="19.5" customHeight="1">
      <c r="A53" s="9"/>
      <c r="B53" s="121" t="s">
        <v>54</v>
      </c>
      <c r="C53" s="58"/>
      <c r="D53" s="58"/>
      <c r="E53" s="134"/>
      <c r="F53" s="11"/>
      <c r="G53" s="15"/>
      <c r="H53" s="15"/>
      <c r="I53" s="10"/>
      <c r="J53" s="72"/>
      <c r="K53" s="10"/>
      <c r="L53" s="57"/>
      <c r="M53" s="57"/>
      <c r="N53" s="10"/>
      <c r="O53" s="10"/>
      <c r="P53" s="10"/>
      <c r="Q53" s="13"/>
    </row>
    <row r="54" spans="1:17" ht="21.75" customHeight="1">
      <c r="A54" s="9"/>
      <c r="B54" s="111"/>
      <c r="C54" s="120" t="s">
        <v>52</v>
      </c>
      <c r="D54" s="123"/>
      <c r="E54" s="133">
        <v>195</v>
      </c>
      <c r="F54" s="106"/>
      <c r="G54" s="15"/>
      <c r="H54" s="24"/>
      <c r="I54" s="10"/>
      <c r="J54" s="59">
        <f>E54*H54</f>
        <v>0</v>
      </c>
      <c r="K54" s="10"/>
      <c r="L54" s="60">
        <f>E54/12</f>
        <v>16.25</v>
      </c>
      <c r="M54" s="61"/>
      <c r="N54" s="10"/>
      <c r="O54" s="10"/>
      <c r="P54" s="10"/>
      <c r="Q54" s="13"/>
    </row>
    <row r="55" spans="1:17" ht="21.75" customHeight="1">
      <c r="A55" s="9"/>
      <c r="B55" s="111"/>
      <c r="C55" s="120" t="s">
        <v>53</v>
      </c>
      <c r="D55" s="123"/>
      <c r="E55" s="133">
        <v>250</v>
      </c>
      <c r="F55" s="106"/>
      <c r="G55" s="15"/>
      <c r="H55" s="24"/>
      <c r="I55" s="10"/>
      <c r="J55" s="59">
        <f>E55*H55</f>
        <v>0</v>
      </c>
      <c r="K55" s="10"/>
      <c r="L55" s="60">
        <f>E55/12</f>
        <v>20.833333333333332</v>
      </c>
      <c r="M55" s="61"/>
      <c r="N55" s="10"/>
      <c r="O55" s="10"/>
      <c r="P55" s="10"/>
      <c r="Q55" s="13"/>
    </row>
    <row r="56" spans="1:17" ht="18.75" customHeight="1">
      <c r="A56" s="9"/>
      <c r="B56" s="111"/>
      <c r="C56" s="66"/>
      <c r="D56" s="125"/>
      <c r="E56" s="134"/>
      <c r="F56" s="130"/>
      <c r="G56" s="15"/>
      <c r="H56" s="67"/>
      <c r="I56" s="10"/>
      <c r="J56" s="71"/>
      <c r="K56" s="10"/>
      <c r="L56" s="53"/>
      <c r="M56" s="54"/>
      <c r="N56" s="10"/>
      <c r="O56" s="10"/>
      <c r="P56" s="10"/>
      <c r="Q56" s="13"/>
    </row>
    <row r="57" spans="1:17" ht="19.5" customHeight="1">
      <c r="A57" s="9"/>
      <c r="B57" s="121" t="s">
        <v>58</v>
      </c>
      <c r="C57" s="58"/>
      <c r="D57" s="58"/>
      <c r="E57" s="134"/>
      <c r="F57" s="11"/>
      <c r="G57" s="15"/>
      <c r="H57" s="15"/>
      <c r="I57" s="10"/>
      <c r="J57" s="72"/>
      <c r="K57" s="10"/>
      <c r="L57" s="57"/>
      <c r="M57" s="57"/>
      <c r="N57" s="10"/>
      <c r="O57" s="10"/>
      <c r="P57" s="10"/>
      <c r="Q57" s="13"/>
    </row>
    <row r="58" spans="1:17" ht="21.75" customHeight="1">
      <c r="A58" s="9"/>
      <c r="B58" s="111"/>
      <c r="C58" s="120" t="s">
        <v>55</v>
      </c>
      <c r="D58" s="123"/>
      <c r="E58" s="133">
        <v>195</v>
      </c>
      <c r="F58" s="106"/>
      <c r="G58" s="15"/>
      <c r="H58" s="24"/>
      <c r="I58" s="10"/>
      <c r="J58" s="59">
        <f>E58*H58</f>
        <v>0</v>
      </c>
      <c r="K58" s="10"/>
      <c r="L58" s="60">
        <f>E58/12</f>
        <v>16.25</v>
      </c>
      <c r="M58" s="61"/>
      <c r="N58" s="10"/>
      <c r="O58" s="10"/>
      <c r="P58" s="10"/>
      <c r="Q58" s="13"/>
    </row>
    <row r="59" spans="1:17" ht="21.75" customHeight="1">
      <c r="A59" s="9"/>
      <c r="B59" s="111"/>
      <c r="C59" s="120" t="s">
        <v>56</v>
      </c>
      <c r="D59" s="123"/>
      <c r="E59" s="133">
        <v>425</v>
      </c>
      <c r="F59" s="106"/>
      <c r="G59" s="15"/>
      <c r="H59" s="24"/>
      <c r="I59" s="10"/>
      <c r="J59" s="59">
        <f>E59*H59</f>
        <v>0</v>
      </c>
      <c r="K59" s="10"/>
      <c r="L59" s="60">
        <f>E59/12</f>
        <v>35.416666666666664</v>
      </c>
      <c r="M59" s="61"/>
      <c r="N59" s="10"/>
      <c r="O59" s="10"/>
      <c r="P59" s="10"/>
      <c r="Q59" s="13"/>
    </row>
    <row r="60" spans="1:17" ht="21.75" customHeight="1">
      <c r="A60" s="9"/>
      <c r="B60" s="111"/>
      <c r="C60" s="120" t="s">
        <v>57</v>
      </c>
      <c r="D60" s="123"/>
      <c r="E60" s="133">
        <v>525</v>
      </c>
      <c r="F60" s="106"/>
      <c r="G60" s="15"/>
      <c r="H60" s="24"/>
      <c r="I60" s="10"/>
      <c r="J60" s="59">
        <f>E60*H60</f>
        <v>0</v>
      </c>
      <c r="K60" s="10"/>
      <c r="L60" s="60">
        <f>E60/12</f>
        <v>43.75</v>
      </c>
      <c r="M60" s="61"/>
      <c r="N60" s="10"/>
      <c r="O60" s="10"/>
      <c r="P60" s="10"/>
      <c r="Q60" s="13"/>
    </row>
    <row r="61" spans="1:17" ht="22.5" customHeight="1">
      <c r="A61" s="9"/>
      <c r="B61" s="111"/>
      <c r="C61" s="73"/>
      <c r="D61" s="125"/>
      <c r="E61" s="134"/>
      <c r="F61" s="130"/>
      <c r="G61" s="15"/>
      <c r="H61" s="67"/>
      <c r="I61" s="10"/>
      <c r="J61" s="71"/>
      <c r="K61" s="10"/>
      <c r="L61" s="53"/>
      <c r="M61" s="54"/>
      <c r="N61" s="10"/>
      <c r="O61" s="10"/>
      <c r="P61" s="10"/>
      <c r="Q61" s="13"/>
    </row>
    <row r="62" spans="1:17" ht="22.5" customHeight="1">
      <c r="A62" s="9"/>
      <c r="B62" s="55" t="s">
        <v>20</v>
      </c>
      <c r="C62" s="58"/>
      <c r="D62" s="58"/>
      <c r="E62" s="134"/>
      <c r="F62" s="11"/>
      <c r="G62" s="15"/>
      <c r="H62" s="15"/>
      <c r="I62" s="10"/>
      <c r="J62" s="72"/>
      <c r="K62" s="10"/>
      <c r="L62" s="57"/>
      <c r="M62" s="57"/>
      <c r="N62" s="10"/>
      <c r="O62" s="10"/>
      <c r="P62" s="10"/>
      <c r="Q62" s="13"/>
    </row>
    <row r="63" spans="1:17" ht="19.5" customHeight="1">
      <c r="A63" s="9"/>
      <c r="B63" s="58"/>
      <c r="C63" s="120" t="s">
        <v>59</v>
      </c>
      <c r="D63" s="127"/>
      <c r="E63" s="133">
        <v>295</v>
      </c>
      <c r="F63" s="131"/>
      <c r="G63" s="113"/>
      <c r="H63" s="115"/>
      <c r="I63" s="114"/>
      <c r="J63" s="116">
        <f>E63*H63</f>
        <v>0</v>
      </c>
      <c r="K63" s="114"/>
      <c r="L63" s="117">
        <f>E63/12</f>
        <v>24.583333333333332</v>
      </c>
      <c r="M63" s="118"/>
      <c r="N63" s="10"/>
      <c r="O63" s="10"/>
      <c r="P63" s="10"/>
      <c r="Q63" s="13"/>
    </row>
    <row r="64" spans="1:17" ht="19.5" customHeight="1">
      <c r="A64" s="9"/>
      <c r="B64" s="58"/>
      <c r="C64" s="120" t="s">
        <v>60</v>
      </c>
      <c r="D64" s="128"/>
      <c r="E64" s="133">
        <v>235</v>
      </c>
      <c r="F64" s="132"/>
      <c r="G64" s="113"/>
      <c r="H64" s="115"/>
      <c r="I64" s="114"/>
      <c r="J64" s="116">
        <f>E64*H64</f>
        <v>0</v>
      </c>
      <c r="K64" s="114"/>
      <c r="L64" s="117">
        <f>E64/12</f>
        <v>19.583333333333332</v>
      </c>
      <c r="M64" s="119"/>
      <c r="N64" s="10"/>
      <c r="O64" s="10"/>
      <c r="P64" s="10"/>
      <c r="Q64" s="13"/>
    </row>
    <row r="65" spans="1:17" ht="30" customHeight="1">
      <c r="A65" s="32"/>
      <c r="B65" s="114"/>
      <c r="C65" s="114"/>
      <c r="D65" s="114"/>
      <c r="E65" s="10"/>
      <c r="F65" s="10"/>
      <c r="G65" s="10"/>
      <c r="H65" s="74"/>
      <c r="I65" s="10"/>
      <c r="J65" s="75"/>
      <c r="K65" s="10"/>
      <c r="L65" s="10"/>
      <c r="M65" s="10"/>
      <c r="N65" s="10"/>
      <c r="O65" s="10"/>
      <c r="P65" s="10"/>
      <c r="Q65" s="13"/>
    </row>
    <row r="66" spans="1:17" ht="18" customHeight="1">
      <c r="A66" s="32"/>
      <c r="B66" s="10"/>
      <c r="C66" s="10"/>
      <c r="D66" s="10"/>
      <c r="E66" s="76" t="s">
        <v>13</v>
      </c>
      <c r="F66" s="10"/>
      <c r="G66" s="10"/>
      <c r="H66" s="77">
        <f>SUM(H16:H64)</f>
        <v>0</v>
      </c>
      <c r="I66" s="10"/>
      <c r="J66" s="78">
        <f>SUM(J16:J64)</f>
        <v>0</v>
      </c>
      <c r="K66" s="10"/>
      <c r="L66" s="10"/>
      <c r="M66" s="10"/>
      <c r="N66" s="10"/>
      <c r="O66" s="10"/>
      <c r="P66" s="10"/>
      <c r="Q66" s="13"/>
    </row>
    <row r="67" spans="1:17" ht="18" customHeight="1">
      <c r="A67" s="32"/>
      <c r="B67" s="10"/>
      <c r="C67" s="10"/>
      <c r="D67" s="10"/>
      <c r="E67" s="79"/>
      <c r="F67" s="10"/>
      <c r="G67" s="10"/>
      <c r="H67" s="80" t="s">
        <v>14</v>
      </c>
      <c r="I67" s="10"/>
      <c r="J67" s="80" t="s">
        <v>15</v>
      </c>
      <c r="K67" s="10"/>
      <c r="L67" s="10"/>
      <c r="M67" s="10"/>
      <c r="N67" s="10"/>
      <c r="O67" s="10"/>
      <c r="P67" s="10"/>
      <c r="Q67" s="13"/>
    </row>
    <row r="68" spans="1:17" ht="15" customHeight="1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3"/>
    </row>
    <row r="69" spans="1:17" ht="18" customHeight="1">
      <c r="A69" s="32"/>
      <c r="B69" s="10"/>
      <c r="C69" s="10"/>
      <c r="D69" s="81"/>
      <c r="E69" s="82" t="s">
        <v>16</v>
      </c>
      <c r="F69" s="83"/>
      <c r="G69" s="84"/>
      <c r="H69" s="56"/>
      <c r="I69" s="84"/>
      <c r="J69" s="85">
        <f>H66*12*Q69</f>
        <v>0</v>
      </c>
      <c r="K69" s="86"/>
      <c r="L69" s="10"/>
      <c r="M69" s="87"/>
      <c r="N69" s="10"/>
      <c r="O69" s="10"/>
      <c r="P69" s="10"/>
      <c r="Q69" s="88">
        <f>IF(G7="X",2.5,0)</f>
        <v>2.5</v>
      </c>
    </row>
    <row r="70" spans="1:17" ht="18" customHeight="1">
      <c r="A70" s="32"/>
      <c r="B70" s="10"/>
      <c r="C70" s="10"/>
      <c r="D70" s="10"/>
      <c r="E70" s="82" t="s">
        <v>17</v>
      </c>
      <c r="F70" s="56"/>
      <c r="G70" s="56"/>
      <c r="H70" s="56"/>
      <c r="I70" s="56"/>
      <c r="J70" s="85">
        <f>H66*12*Q70</f>
        <v>0</v>
      </c>
      <c r="K70" s="86"/>
      <c r="L70" s="10"/>
      <c r="M70" s="87"/>
      <c r="N70" s="10"/>
      <c r="O70" s="10"/>
      <c r="P70" s="10"/>
      <c r="Q70" s="88">
        <f>IF(G8="X",3.5,0)</f>
        <v>0</v>
      </c>
    </row>
    <row r="71" spans="1:17" ht="18" customHeight="1">
      <c r="A71" s="9"/>
      <c r="B71" s="10"/>
      <c r="C71" s="10"/>
      <c r="D71" s="10"/>
      <c r="E71" s="89"/>
      <c r="F71" s="89"/>
      <c r="G71" s="24"/>
      <c r="H71" s="24"/>
      <c r="I71" s="90"/>
      <c r="J71" s="91"/>
      <c r="K71" s="10"/>
      <c r="L71" s="57"/>
      <c r="M71" s="92"/>
      <c r="N71" s="10"/>
      <c r="O71" s="10"/>
      <c r="P71" s="93">
        <f>IF(G8&gt;0,30,0)</f>
        <v>0</v>
      </c>
      <c r="Q71" s="13"/>
    </row>
    <row r="72" spans="1:17" ht="28.5" customHeight="1">
      <c r="A72" s="9"/>
      <c r="B72" s="10"/>
      <c r="C72" s="10"/>
      <c r="D72" s="81"/>
      <c r="E72" s="74"/>
      <c r="F72" s="94"/>
      <c r="G72" s="95"/>
      <c r="H72" s="96" t="s">
        <v>18</v>
      </c>
      <c r="I72" s="97"/>
      <c r="J72" s="98">
        <f>SUM(J66:J70)</f>
        <v>0</v>
      </c>
      <c r="K72" s="10"/>
      <c r="L72" s="99"/>
      <c r="M72" s="100"/>
      <c r="N72" s="10"/>
      <c r="O72" s="10"/>
      <c r="P72" s="10"/>
      <c r="Q72" s="13"/>
    </row>
    <row r="73" spans="1:17" ht="18" customHeight="1">
      <c r="A73" s="9"/>
      <c r="B73" s="10"/>
      <c r="C73" s="10"/>
      <c r="D73" s="10"/>
      <c r="E73" s="11"/>
      <c r="F73" s="11"/>
      <c r="G73" s="15"/>
      <c r="H73" s="101"/>
      <c r="I73" s="56"/>
      <c r="J73" s="102"/>
      <c r="K73" s="10"/>
      <c r="L73" s="16"/>
      <c r="M73" s="103"/>
      <c r="N73" s="10"/>
      <c r="O73" s="10"/>
      <c r="P73" s="10"/>
      <c r="Q73" s="13"/>
    </row>
    <row r="74" spans="1:17" ht="18" customHeight="1">
      <c r="A74" s="9"/>
      <c r="B74" s="10"/>
      <c r="C74" s="10"/>
      <c r="D74" s="10"/>
      <c r="E74" s="11"/>
      <c r="F74" s="11"/>
      <c r="G74" s="15"/>
      <c r="H74" s="101"/>
      <c r="I74" s="56"/>
      <c r="J74" s="102"/>
      <c r="K74" s="10"/>
      <c r="L74" s="16"/>
      <c r="M74" s="103"/>
      <c r="N74" s="10"/>
      <c r="O74" s="10"/>
      <c r="P74" s="10"/>
      <c r="Q74" s="13"/>
    </row>
    <row r="75" spans="1:17" ht="18" customHeight="1">
      <c r="A75" s="9"/>
      <c r="B75" s="10"/>
      <c r="C75" s="10"/>
      <c r="D75" s="10"/>
      <c r="E75" s="11"/>
      <c r="F75" s="11"/>
      <c r="G75" s="15"/>
      <c r="H75" s="101"/>
      <c r="I75" s="56"/>
      <c r="J75" s="102"/>
      <c r="K75" s="10"/>
      <c r="L75" s="16"/>
      <c r="M75" s="103"/>
      <c r="N75" s="10"/>
      <c r="O75" s="10"/>
      <c r="P75" s="10"/>
      <c r="Q75" s="13"/>
    </row>
    <row r="76" spans="1:17" ht="18" customHeight="1">
      <c r="A76" s="104"/>
      <c r="B76" s="105"/>
      <c r="C76" s="105"/>
      <c r="D76" s="105"/>
      <c r="E76" s="106"/>
      <c r="F76" s="106"/>
      <c r="G76" s="105"/>
      <c r="H76" s="107"/>
      <c r="I76" s="105"/>
      <c r="J76" s="108"/>
      <c r="K76" s="105"/>
      <c r="L76" s="109"/>
      <c r="M76" s="109"/>
      <c r="N76" s="105"/>
      <c r="O76" s="105"/>
      <c r="P76" s="105"/>
      <c r="Q76" s="110"/>
    </row>
  </sheetData>
  <sheetProtection/>
  <mergeCells count="2">
    <mergeCell ref="B31:D31"/>
    <mergeCell ref="B39:D39"/>
  </mergeCells>
  <hyperlinks>
    <hyperlink ref="B10" r:id="rId1" display="mailto:orders@ansoniawines.com"/>
  </hyperlinks>
  <printOptions/>
  <pageMargins left="0.75" right="0.75" top="1" bottom="1" header="0.5" footer="0.5"/>
  <pageSetup fitToHeight="1" fitToWidth="1" orientation="portrait" scale="39"/>
  <headerFooter alignWithMargins="0">
    <oddFooter>&amp;C&amp;"Helvetica Neue,Regular"&amp;12&amp;K000000&amp;P</oddFooter>
  </headerFooter>
  <ignoredErrors>
    <ignoredError sqref="P70:Q71 J16 J17:L35 K52:L55 J52:J55 J67:J72 I66 L37:L40 J36:K40 J48:J50 K48:L50 K56:L64 J56:J64 J65 K42:L42 J42" emptyCellReference="1"/>
    <ignoredError sqref="L36" emptyCellReference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Wilcox</cp:lastModifiedBy>
  <cp:lastPrinted>2019-04-30T17:58:57Z</cp:lastPrinted>
  <dcterms:created xsi:type="dcterms:W3CDTF">2019-04-30T17:41:59Z</dcterms:created>
  <dcterms:modified xsi:type="dcterms:W3CDTF">2019-07-05T16:40:03Z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